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8780" windowHeight="1240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<sst xmlns="http://schemas.openxmlformats.org/spreadsheetml/2006/main" count="46" uniqueCount="40">
  <si>
    <t>Position Stern 1</t>
  </si>
  <si>
    <t>Position Stern 2</t>
  </si>
  <si>
    <t>R.A.</t>
  </si>
  <si>
    <t>Dek.</t>
  </si>
  <si>
    <t>h</t>
  </si>
  <si>
    <t>min</t>
  </si>
  <si>
    <t>s</t>
  </si>
  <si>
    <t>°</t>
  </si>
  <si>
    <t>´</t>
  </si>
  <si>
    <t xml:space="preserve">´´ </t>
  </si>
  <si>
    <t>Delta R.A.</t>
  </si>
  <si>
    <t>Abstand</t>
  </si>
  <si>
    <t>Aus Foto:</t>
  </si>
  <si>
    <t>Pixel x</t>
  </si>
  <si>
    <t>Pixel y</t>
  </si>
  <si>
    <t>Abstand:</t>
  </si>
  <si>
    <t>Pixel</t>
  </si>
  <si>
    <t>Auflösung:</t>
  </si>
  <si>
    <t>´´/Pixel</t>
  </si>
  <si>
    <t>Kamera:</t>
  </si>
  <si>
    <t>Pixelgröße:</t>
  </si>
  <si>
    <t>µm</t>
  </si>
  <si>
    <t>z.B. Nikon D70:</t>
  </si>
  <si>
    <t>ToUCam</t>
  </si>
  <si>
    <t>Berechnung der Brennweite aus dem Abbildungsmassstab und der Pixelgröße:</t>
  </si>
  <si>
    <t>mm</t>
  </si>
  <si>
    <t>Pixel/´</t>
  </si>
  <si>
    <t>ermitteln z.B. mit Paint (Zubehör bei Windows)</t>
  </si>
  <si>
    <t>Aus Sternkatalog (z.B. Cartes du Ciel):</t>
  </si>
  <si>
    <t xml:space="preserve">f = </t>
  </si>
  <si>
    <t>Hellgrüne Felder: Eingaben</t>
  </si>
  <si>
    <t>Goldene Felder: Ausgaben</t>
  </si>
  <si>
    <t>Zwei Sterne auf einem Foto in einem Sternkatalog (z.B. Cartes du Ciel) identifizieren und die Koordinaten ermitteln und eingeben. Auf dem Foto z.B. mit Paint die Pixelpositionen der gleichen Sterne ermitteln und ebenfalls eingeben. Es wird hieraus der Abbildungsmaßstab in Bogensekunden pro Pixel bzw. in Pixel pro Bogenminute berechnet. Das Ergebnis kann genutzt werden, um z.B. einen Maßstab in das Foto einzubauen.</t>
  </si>
  <si>
    <t>Ist die Pixelgröße des Aufnahmegerätes bekannt, dann auch diese eingeben. Berechnet wird dann mit den vorigen Berechnungen die Brennweite bzw. Äquivalentbrennweite des Systems.</t>
  </si>
  <si>
    <t>Kurze Anleitung</t>
  </si>
  <si>
    <t>Delta Dekl.</t>
  </si>
  <si>
    <t>´´</t>
  </si>
  <si>
    <t xml:space="preserve">Berechnung des Abstandes durch </t>
  </si>
  <si>
    <t>Seitenkosinussatz (Grosskreis!)</t>
  </si>
  <si>
    <t>Version 2</t>
  </si>
</sst>
</file>

<file path=xl/styles.xml><?xml version="1.0" encoding="utf-8"?>
<styleSheet xmlns="http://schemas.openxmlformats.org/spreadsheetml/2006/main">
  <numFmts count="14">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00000"/>
    <numFmt numFmtId="165" formatCode="0.00000"/>
    <numFmt numFmtId="166" formatCode="0.0000"/>
    <numFmt numFmtId="167" formatCode="0.000"/>
    <numFmt numFmtId="168" formatCode="0.0000000"/>
    <numFmt numFmtId="169" formatCode="0.0"/>
  </numFmts>
  <fonts count="3">
    <font>
      <sz val="10"/>
      <name val="Arial"/>
      <family val="0"/>
    </font>
    <font>
      <b/>
      <sz val="10"/>
      <name val="Arial"/>
      <family val="2"/>
    </font>
    <font>
      <sz val="10"/>
      <color indexed="43"/>
      <name val="Arial"/>
      <family val="2"/>
    </font>
  </fonts>
  <fills count="6">
    <fill>
      <patternFill/>
    </fill>
    <fill>
      <patternFill patternType="gray125"/>
    </fill>
    <fill>
      <patternFill patternType="solid">
        <fgColor indexed="42"/>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s>
  <borders count="13">
    <border>
      <left/>
      <right/>
      <top/>
      <bottom/>
      <diagonal/>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5">
    <xf numFmtId="0" fontId="0" fillId="0" borderId="0" xfId="0" applyAlignment="1">
      <alignment/>
    </xf>
    <xf numFmtId="0" fontId="0" fillId="2" borderId="1" xfId="0" applyFill="1" applyBorder="1" applyAlignment="1">
      <alignment/>
    </xf>
    <xf numFmtId="0" fontId="1" fillId="3" borderId="2" xfId="0" applyFont="1" applyFill="1" applyBorder="1" applyAlignment="1">
      <alignment/>
    </xf>
    <xf numFmtId="2" fontId="1" fillId="3" borderId="3" xfId="0" applyNumberFormat="1" applyFont="1" applyFill="1" applyBorder="1" applyAlignment="1">
      <alignment/>
    </xf>
    <xf numFmtId="0" fontId="1" fillId="3" borderId="4" xfId="0" applyFont="1" applyFill="1" applyBorder="1" applyAlignment="1">
      <alignment/>
    </xf>
    <xf numFmtId="167" fontId="1" fillId="3" borderId="3" xfId="0" applyNumberFormat="1" applyFont="1" applyFill="1" applyBorder="1" applyAlignment="1">
      <alignment/>
    </xf>
    <xf numFmtId="169" fontId="1" fillId="3" borderId="3" xfId="0" applyNumberFormat="1" applyFont="1" applyFill="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0" fontId="0" fillId="4" borderId="8" xfId="0" applyFill="1" applyBorder="1" applyAlignment="1">
      <alignment/>
    </xf>
    <xf numFmtId="0" fontId="0" fillId="4" borderId="0" xfId="0" applyFill="1" applyBorder="1" applyAlignment="1">
      <alignment/>
    </xf>
    <xf numFmtId="0" fontId="0" fillId="4" borderId="9" xfId="0" applyFill="1" applyBorder="1" applyAlignment="1">
      <alignment/>
    </xf>
    <xf numFmtId="2" fontId="0" fillId="4" borderId="0" xfId="0" applyNumberFormat="1" applyFill="1" applyBorder="1" applyAlignment="1">
      <alignment/>
    </xf>
    <xf numFmtId="0" fontId="0" fillId="4" borderId="10" xfId="0" applyFill="1" applyBorder="1" applyAlignment="1">
      <alignment/>
    </xf>
    <xf numFmtId="0" fontId="0" fillId="4" borderId="11" xfId="0" applyFill="1" applyBorder="1" applyAlignment="1">
      <alignment/>
    </xf>
    <xf numFmtId="0" fontId="0" fillId="4" borderId="12" xfId="0" applyFill="1" applyBorder="1" applyAlignment="1">
      <alignment/>
    </xf>
    <xf numFmtId="169" fontId="1" fillId="3" borderId="2" xfId="0" applyNumberFormat="1" applyFont="1" applyFill="1" applyBorder="1" applyAlignment="1">
      <alignment/>
    </xf>
    <xf numFmtId="0" fontId="1" fillId="3" borderId="2" xfId="0" applyFont="1" applyFill="1" applyBorder="1" applyAlignment="1">
      <alignment horizontal="right"/>
    </xf>
    <xf numFmtId="0" fontId="0" fillId="4" borderId="0" xfId="0" applyFill="1" applyBorder="1" applyAlignment="1">
      <alignment horizontal="center"/>
    </xf>
    <xf numFmtId="0" fontId="2" fillId="4" borderId="0" xfId="0" applyFont="1" applyFill="1" applyBorder="1" applyAlignment="1">
      <alignment/>
    </xf>
    <xf numFmtId="0" fontId="0" fillId="4" borderId="0" xfId="0" applyFill="1" applyBorder="1" applyAlignment="1">
      <alignment horizontal="center"/>
    </xf>
    <xf numFmtId="0" fontId="1" fillId="5" borderId="5" xfId="0" applyFont="1" applyFill="1" applyBorder="1" applyAlignment="1">
      <alignment horizontal="center" vertical="top" wrapText="1"/>
    </xf>
    <xf numFmtId="0" fontId="1" fillId="5" borderId="6" xfId="0" applyFont="1" applyFill="1" applyBorder="1" applyAlignment="1">
      <alignment horizontal="center" vertical="top" wrapText="1"/>
    </xf>
    <xf numFmtId="0" fontId="1" fillId="5" borderId="7" xfId="0" applyFont="1" applyFill="1" applyBorder="1" applyAlignment="1">
      <alignment horizontal="center" vertical="top" wrapText="1"/>
    </xf>
    <xf numFmtId="0" fontId="0" fillId="5" borderId="8" xfId="0" applyFill="1" applyBorder="1" applyAlignment="1">
      <alignment horizontal="left" vertical="top" wrapText="1" indent="1"/>
    </xf>
    <xf numFmtId="0" fontId="0" fillId="5" borderId="0" xfId="0" applyFill="1" applyAlignment="1">
      <alignment horizontal="left" vertical="top" wrapText="1" indent="1"/>
    </xf>
    <xf numFmtId="0" fontId="0" fillId="5" borderId="9" xfId="0" applyFill="1" applyBorder="1" applyAlignment="1">
      <alignment horizontal="left" vertical="top" wrapText="1" indent="1"/>
    </xf>
    <xf numFmtId="0" fontId="0" fillId="5" borderId="10" xfId="0" applyFill="1" applyBorder="1" applyAlignment="1">
      <alignment horizontal="left" vertical="top" wrapText="1" indent="1"/>
    </xf>
    <xf numFmtId="0" fontId="0" fillId="5" borderId="11" xfId="0" applyFill="1" applyBorder="1" applyAlignment="1">
      <alignment horizontal="left" vertical="top" wrapText="1" indent="1"/>
    </xf>
    <xf numFmtId="0" fontId="0" fillId="5" borderId="12" xfId="0" applyFill="1" applyBorder="1" applyAlignment="1">
      <alignment horizontal="left" vertical="top" wrapText="1" indent="1"/>
    </xf>
    <xf numFmtId="0" fontId="0" fillId="4" borderId="0" xfId="0" applyFill="1" applyAlignment="1">
      <alignment/>
    </xf>
    <xf numFmtId="2" fontId="0" fillId="4" borderId="0" xfId="0" applyNumberFormat="1" applyFont="1" applyFill="1" applyBorder="1" applyAlignment="1">
      <alignment/>
    </xf>
    <xf numFmtId="0" fontId="0" fillId="4" borderId="0" xfId="0" applyFont="1" applyFill="1" applyBorder="1" applyAlignment="1">
      <alignment/>
    </xf>
    <xf numFmtId="14" fontId="0" fillId="0" borderId="0" xfId="0" applyNumberForma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47"/>
  <sheetViews>
    <sheetView tabSelected="1" zoomScale="125" zoomScaleNormal="125" workbookViewId="0" topLeftCell="A1">
      <selection activeCell="C15" sqref="C15"/>
    </sheetView>
  </sheetViews>
  <sheetFormatPr defaultColWidth="11.421875" defaultRowHeight="12.75"/>
  <cols>
    <col min="1" max="1" width="4.140625" style="0" customWidth="1"/>
    <col min="2" max="2" width="26.57421875" style="0" customWidth="1"/>
  </cols>
  <sheetData>
    <row r="2" spans="2:3" ht="12.75">
      <c r="B2" t="s">
        <v>39</v>
      </c>
      <c r="C2" s="34">
        <v>38889</v>
      </c>
    </row>
    <row r="3" ht="13.5" thickBot="1">
      <c r="C3" s="34"/>
    </row>
    <row r="4" spans="2:9" ht="15" customHeight="1">
      <c r="B4" s="22" t="s">
        <v>34</v>
      </c>
      <c r="C4" s="23"/>
      <c r="D4" s="23"/>
      <c r="E4" s="23"/>
      <c r="F4" s="23"/>
      <c r="G4" s="23"/>
      <c r="H4" s="23"/>
      <c r="I4" s="24"/>
    </row>
    <row r="5" spans="2:9" ht="16.5" customHeight="1">
      <c r="B5" s="25" t="s">
        <v>30</v>
      </c>
      <c r="C5" s="26"/>
      <c r="D5" s="26"/>
      <c r="E5" s="26"/>
      <c r="F5" s="26"/>
      <c r="G5" s="26"/>
      <c r="H5" s="26"/>
      <c r="I5" s="27"/>
    </row>
    <row r="6" spans="2:9" ht="20.25" customHeight="1">
      <c r="B6" s="25" t="s">
        <v>31</v>
      </c>
      <c r="C6" s="26"/>
      <c r="D6" s="26"/>
      <c r="E6" s="26"/>
      <c r="F6" s="26"/>
      <c r="G6" s="26"/>
      <c r="H6" s="26"/>
      <c r="I6" s="27"/>
    </row>
    <row r="7" spans="2:9" ht="54" customHeight="1">
      <c r="B7" s="25" t="s">
        <v>32</v>
      </c>
      <c r="C7" s="26"/>
      <c r="D7" s="26"/>
      <c r="E7" s="26"/>
      <c r="F7" s="26"/>
      <c r="G7" s="26"/>
      <c r="H7" s="26"/>
      <c r="I7" s="27"/>
    </row>
    <row r="8" spans="2:9" ht="30.75" customHeight="1" thickBot="1">
      <c r="B8" s="28" t="s">
        <v>33</v>
      </c>
      <c r="C8" s="29"/>
      <c r="D8" s="29"/>
      <c r="E8" s="29"/>
      <c r="F8" s="29"/>
      <c r="G8" s="29"/>
      <c r="H8" s="29"/>
      <c r="I8" s="30"/>
    </row>
    <row r="9" ht="13.5" thickBot="1"/>
    <row r="10" spans="2:9" ht="12.75">
      <c r="B10" s="7" t="s">
        <v>28</v>
      </c>
      <c r="C10" s="8"/>
      <c r="D10" s="8"/>
      <c r="E10" s="8"/>
      <c r="F10" s="8"/>
      <c r="G10" s="8"/>
      <c r="H10" s="8"/>
      <c r="I10" s="9"/>
    </row>
    <row r="11" spans="2:9" ht="12.75">
      <c r="B11" s="10"/>
      <c r="C11" s="11"/>
      <c r="D11" s="11"/>
      <c r="E11" s="11"/>
      <c r="F11" s="11"/>
      <c r="G11" s="11"/>
      <c r="H11" s="11"/>
      <c r="I11" s="12"/>
    </row>
    <row r="12" spans="2:9" ht="12.75">
      <c r="B12" s="10"/>
      <c r="C12" s="21" t="s">
        <v>2</v>
      </c>
      <c r="D12" s="21"/>
      <c r="E12" s="21"/>
      <c r="F12" s="21" t="s">
        <v>3</v>
      </c>
      <c r="G12" s="21"/>
      <c r="H12" s="21"/>
      <c r="I12" s="12"/>
    </row>
    <row r="13" spans="2:9" ht="12.75">
      <c r="B13" s="10"/>
      <c r="C13" s="19" t="s">
        <v>4</v>
      </c>
      <c r="D13" s="19" t="s">
        <v>5</v>
      </c>
      <c r="E13" s="19" t="s">
        <v>6</v>
      </c>
      <c r="F13" s="19" t="s">
        <v>7</v>
      </c>
      <c r="G13" s="19" t="s">
        <v>8</v>
      </c>
      <c r="H13" s="19" t="s">
        <v>9</v>
      </c>
      <c r="I13" s="12"/>
    </row>
    <row r="14" spans="2:9" ht="12.75">
      <c r="B14" s="10" t="s">
        <v>0</v>
      </c>
      <c r="C14" s="1">
        <v>0</v>
      </c>
      <c r="D14" s="1">
        <v>0</v>
      </c>
      <c r="E14" s="1">
        <v>0</v>
      </c>
      <c r="F14" s="1">
        <v>0</v>
      </c>
      <c r="G14" s="1">
        <v>0</v>
      </c>
      <c r="H14" s="1">
        <v>0</v>
      </c>
      <c r="I14" s="12"/>
    </row>
    <row r="15" spans="2:9" ht="12.75">
      <c r="B15" s="10"/>
      <c r="C15" s="11"/>
      <c r="D15" s="11"/>
      <c r="E15" s="11"/>
      <c r="F15" s="11"/>
      <c r="G15" s="11"/>
      <c r="H15" s="11"/>
      <c r="I15" s="12"/>
    </row>
    <row r="16" spans="2:9" ht="12.75">
      <c r="B16" s="10" t="s">
        <v>1</v>
      </c>
      <c r="C16" s="1">
        <v>0</v>
      </c>
      <c r="D16" s="1">
        <v>0</v>
      </c>
      <c r="E16" s="1">
        <v>0</v>
      </c>
      <c r="F16" s="1">
        <v>0</v>
      </c>
      <c r="G16" s="1">
        <v>6</v>
      </c>
      <c r="H16" s="1">
        <v>0</v>
      </c>
      <c r="I16" s="12"/>
    </row>
    <row r="17" spans="2:9" ht="12.75">
      <c r="B17" s="10"/>
      <c r="C17" s="11"/>
      <c r="D17" s="11"/>
      <c r="E17" s="11"/>
      <c r="F17" s="11"/>
      <c r="G17" s="11"/>
      <c r="H17" s="11"/>
      <c r="I17" s="12"/>
    </row>
    <row r="18" spans="2:9" ht="12.75">
      <c r="B18" s="10" t="s">
        <v>10</v>
      </c>
      <c r="C18" s="11">
        <f>C14*60*60+D14*60+E14-C16*60*60-D16*60-E16</f>
        <v>0</v>
      </c>
      <c r="D18" s="11" t="s">
        <v>6</v>
      </c>
      <c r="E18" s="20">
        <f>C18/86400*360</f>
        <v>0</v>
      </c>
      <c r="F18" s="20">
        <f>F14+G14/60+H14/3600</f>
        <v>0</v>
      </c>
      <c r="G18" s="20"/>
      <c r="H18" s="20">
        <f>F16+G16/60+H16/3600</f>
        <v>0.1</v>
      </c>
      <c r="I18" s="12"/>
    </row>
    <row r="19" spans="2:9" ht="12.75">
      <c r="B19" s="10"/>
      <c r="C19" s="11"/>
      <c r="D19" s="11"/>
      <c r="E19" s="11"/>
      <c r="F19" s="11"/>
      <c r="G19" s="11"/>
      <c r="H19" s="11"/>
      <c r="I19" s="12"/>
    </row>
    <row r="20" spans="2:9" ht="12.75">
      <c r="B20" s="10" t="s">
        <v>35</v>
      </c>
      <c r="C20" s="32">
        <f>F14*3600+G14*60+H14-F16*3600-G16*60-H16</f>
        <v>-360</v>
      </c>
      <c r="D20" s="33" t="s">
        <v>36</v>
      </c>
      <c r="E20" s="11"/>
      <c r="F20" s="31"/>
      <c r="G20" s="11"/>
      <c r="H20" s="11"/>
      <c r="I20" s="12"/>
    </row>
    <row r="21" spans="2:9" ht="12.75">
      <c r="B21" s="10"/>
      <c r="C21" s="13"/>
      <c r="D21" s="11"/>
      <c r="E21" s="11"/>
      <c r="F21" s="11"/>
      <c r="G21" s="11"/>
      <c r="H21" s="11"/>
      <c r="I21" s="12"/>
    </row>
    <row r="22" spans="2:9" ht="12.75">
      <c r="B22" s="10" t="s">
        <v>37</v>
      </c>
      <c r="C22" s="11"/>
      <c r="D22" s="11"/>
      <c r="E22" s="11"/>
      <c r="F22" s="11"/>
      <c r="G22" s="11"/>
      <c r="H22" s="11"/>
      <c r="I22" s="12"/>
    </row>
    <row r="23" spans="2:9" ht="12.75">
      <c r="B23" s="10" t="s">
        <v>38</v>
      </c>
      <c r="C23" s="11"/>
      <c r="D23" s="11"/>
      <c r="E23" s="11"/>
      <c r="F23" s="20">
        <f>SIN(F18*PI()/180)*SIN(H18*PI()/180)</f>
        <v>0</v>
      </c>
      <c r="G23" s="20">
        <f>COS(F18*PI()/180)*COS(H18*PI()/180)*COS(E18*PI()/180)</f>
        <v>0.9999984769132877</v>
      </c>
      <c r="H23" s="11"/>
      <c r="I23" s="12"/>
    </row>
    <row r="24" spans="2:9" ht="13.5" thickBot="1">
      <c r="B24" s="10"/>
      <c r="C24" s="11"/>
      <c r="D24" s="11"/>
      <c r="E24" s="11"/>
      <c r="F24" s="20"/>
      <c r="G24" s="20"/>
      <c r="H24" s="11"/>
      <c r="I24" s="12"/>
    </row>
    <row r="25" spans="2:9" ht="13.5" thickBot="1">
      <c r="B25" s="2" t="s">
        <v>11</v>
      </c>
      <c r="C25" s="3">
        <f>180/PI()*60*60*ACOS(F25)</f>
        <v>360.0000000007104</v>
      </c>
      <c r="D25" s="4" t="s">
        <v>9</v>
      </c>
      <c r="E25" s="11"/>
      <c r="F25" s="20">
        <f>SIN(F18*PI()/180)*SIN(H18*PI()/180)+COS(F18*PI()/180)*COS(H18*PI()/180)*COS(E18*PI()/180)</f>
        <v>0.9999984769132877</v>
      </c>
      <c r="G25" s="20"/>
      <c r="H25" s="31"/>
      <c r="I25" s="12"/>
    </row>
    <row r="26" spans="2:9" ht="12.75">
      <c r="B26" s="10"/>
      <c r="C26" s="11"/>
      <c r="D26" s="11"/>
      <c r="E26" s="11"/>
      <c r="F26" s="11"/>
      <c r="G26" s="11"/>
      <c r="H26" s="11"/>
      <c r="I26" s="12"/>
    </row>
    <row r="27" spans="2:9" ht="12.75">
      <c r="B27" s="10" t="s">
        <v>12</v>
      </c>
      <c r="C27" s="11"/>
      <c r="D27" s="11"/>
      <c r="E27" s="11"/>
      <c r="F27" s="11"/>
      <c r="G27" s="11"/>
      <c r="H27" s="11"/>
      <c r="I27" s="12"/>
    </row>
    <row r="28" spans="2:9" ht="12.75">
      <c r="B28" s="10"/>
      <c r="C28" s="11" t="s">
        <v>13</v>
      </c>
      <c r="D28" s="11" t="s">
        <v>14</v>
      </c>
      <c r="E28" s="11"/>
      <c r="F28" s="11"/>
      <c r="G28" s="11"/>
      <c r="H28" s="11"/>
      <c r="I28" s="12"/>
    </row>
    <row r="29" spans="2:9" ht="12.75">
      <c r="B29" s="10" t="s">
        <v>0</v>
      </c>
      <c r="C29" s="1">
        <v>0</v>
      </c>
      <c r="D29" s="1">
        <v>0</v>
      </c>
      <c r="E29" s="11"/>
      <c r="F29" s="11" t="s">
        <v>27</v>
      </c>
      <c r="G29" s="11"/>
      <c r="H29" s="11"/>
      <c r="I29" s="12"/>
    </row>
    <row r="30" spans="2:9" ht="12.75">
      <c r="B30" s="10"/>
      <c r="C30" s="11"/>
      <c r="D30" s="11"/>
      <c r="E30" s="11"/>
      <c r="F30" s="11"/>
      <c r="G30" s="11"/>
      <c r="H30" s="11"/>
      <c r="I30" s="12"/>
    </row>
    <row r="31" spans="2:9" ht="12.75">
      <c r="B31" s="10" t="s">
        <v>1</v>
      </c>
      <c r="C31" s="1">
        <v>500</v>
      </c>
      <c r="D31" s="1">
        <v>0</v>
      </c>
      <c r="E31" s="11"/>
      <c r="F31" s="11"/>
      <c r="G31" s="11"/>
      <c r="H31" s="11"/>
      <c r="I31" s="12"/>
    </row>
    <row r="32" spans="2:9" ht="13.5" thickBot="1">
      <c r="B32" s="10"/>
      <c r="C32" s="11"/>
      <c r="D32" s="11"/>
      <c r="E32" s="11"/>
      <c r="F32" s="11"/>
      <c r="G32" s="11"/>
      <c r="H32" s="11"/>
      <c r="I32" s="12"/>
    </row>
    <row r="33" spans="2:9" ht="13.5" thickBot="1">
      <c r="B33" s="2" t="s">
        <v>15</v>
      </c>
      <c r="C33" s="3">
        <f>SQRT(((C31-C29)*(C31-C29))+((D31-D29)*(D31-D29)))</f>
        <v>500</v>
      </c>
      <c r="D33" s="4" t="s">
        <v>16</v>
      </c>
      <c r="E33" s="11"/>
      <c r="F33" s="11"/>
      <c r="G33" s="11"/>
      <c r="H33" s="11"/>
      <c r="I33" s="12"/>
    </row>
    <row r="34" spans="2:9" ht="12.75">
      <c r="B34" s="10"/>
      <c r="C34" s="11"/>
      <c r="D34" s="11"/>
      <c r="E34" s="11"/>
      <c r="F34" s="11"/>
      <c r="G34" s="11"/>
      <c r="H34" s="11"/>
      <c r="I34" s="12"/>
    </row>
    <row r="35" spans="2:9" ht="13.5" thickBot="1">
      <c r="B35" s="10"/>
      <c r="C35" s="11"/>
      <c r="D35" s="11"/>
      <c r="E35" s="11"/>
      <c r="F35" s="11"/>
      <c r="G35" s="11"/>
      <c r="H35" s="11"/>
      <c r="I35" s="12"/>
    </row>
    <row r="36" spans="2:9" ht="13.5" thickBot="1">
      <c r="B36" s="2" t="s">
        <v>17</v>
      </c>
      <c r="C36" s="5">
        <f>C25/C33</f>
        <v>0.7200000000014207</v>
      </c>
      <c r="D36" s="4" t="s">
        <v>18</v>
      </c>
      <c r="E36" s="11"/>
      <c r="F36" s="11"/>
      <c r="G36" s="11"/>
      <c r="H36" s="11"/>
      <c r="I36" s="12"/>
    </row>
    <row r="37" spans="2:9" ht="13.5" thickBot="1">
      <c r="B37" s="10"/>
      <c r="C37" s="17">
        <f>60/C36</f>
        <v>83.3333333331689</v>
      </c>
      <c r="D37" s="4" t="s">
        <v>26</v>
      </c>
      <c r="E37" s="11"/>
      <c r="F37" s="11"/>
      <c r="G37" s="11"/>
      <c r="H37" s="11"/>
      <c r="I37" s="12"/>
    </row>
    <row r="38" spans="2:9" ht="12.75">
      <c r="B38" s="10"/>
      <c r="C38" s="11"/>
      <c r="D38" s="11"/>
      <c r="E38" s="11"/>
      <c r="F38" s="11"/>
      <c r="G38" s="11"/>
      <c r="H38" s="11"/>
      <c r="I38" s="12"/>
    </row>
    <row r="39" spans="2:9" ht="12.75">
      <c r="B39" s="10" t="s">
        <v>19</v>
      </c>
      <c r="C39" s="11"/>
      <c r="D39" s="11"/>
      <c r="E39" s="11"/>
      <c r="F39" s="11"/>
      <c r="G39" s="11"/>
      <c r="H39" s="11"/>
      <c r="I39" s="12"/>
    </row>
    <row r="40" spans="2:9" ht="12.75">
      <c r="B40" s="10"/>
      <c r="C40" s="11"/>
      <c r="D40" s="11"/>
      <c r="E40" s="11"/>
      <c r="F40" s="11"/>
      <c r="G40" s="11"/>
      <c r="H40" s="11"/>
      <c r="I40" s="12"/>
    </row>
    <row r="41" spans="2:9" ht="12.75">
      <c r="B41" s="10" t="s">
        <v>20</v>
      </c>
      <c r="C41" s="1">
        <v>8</v>
      </c>
      <c r="D41" s="11" t="s">
        <v>21</v>
      </c>
      <c r="E41" s="11"/>
      <c r="F41" s="11" t="s">
        <v>22</v>
      </c>
      <c r="G41" s="11"/>
      <c r="H41" s="11">
        <v>8</v>
      </c>
      <c r="I41" s="12" t="s">
        <v>21</v>
      </c>
    </row>
    <row r="42" spans="2:9" ht="12.75">
      <c r="B42" s="10"/>
      <c r="C42" s="11"/>
      <c r="D42" s="11"/>
      <c r="E42" s="11"/>
      <c r="F42" s="11" t="s">
        <v>23</v>
      </c>
      <c r="G42" s="11"/>
      <c r="H42" s="11">
        <v>5.6</v>
      </c>
      <c r="I42" s="12" t="s">
        <v>21</v>
      </c>
    </row>
    <row r="43" spans="2:9" ht="12.75">
      <c r="B43" s="10"/>
      <c r="C43" s="11"/>
      <c r="D43" s="11"/>
      <c r="E43" s="11"/>
      <c r="F43" s="11"/>
      <c r="G43" s="11"/>
      <c r="H43" s="11"/>
      <c r="I43" s="12"/>
    </row>
    <row r="44" spans="2:9" ht="12.75">
      <c r="B44" s="10" t="s">
        <v>24</v>
      </c>
      <c r="C44" s="11"/>
      <c r="D44" s="11"/>
      <c r="E44" s="11"/>
      <c r="F44" s="11"/>
      <c r="G44" s="11"/>
      <c r="H44" s="11"/>
      <c r="I44" s="12"/>
    </row>
    <row r="45" spans="2:9" ht="13.5" thickBot="1">
      <c r="B45" s="10"/>
      <c r="C45" s="11"/>
      <c r="D45" s="11"/>
      <c r="E45" s="11"/>
      <c r="F45" s="11"/>
      <c r="G45" s="11"/>
      <c r="H45" s="11"/>
      <c r="I45" s="12"/>
    </row>
    <row r="46" spans="2:9" ht="13.5" thickBot="1">
      <c r="B46" s="18" t="s">
        <v>29</v>
      </c>
      <c r="C46" s="6">
        <f>3437.75*60/C36/1000*C41</f>
        <v>2291.833333328811</v>
      </c>
      <c r="D46" s="4" t="s">
        <v>25</v>
      </c>
      <c r="E46" s="11"/>
      <c r="F46" s="11"/>
      <c r="G46" s="11"/>
      <c r="H46" s="11"/>
      <c r="I46" s="12"/>
    </row>
    <row r="47" spans="2:9" ht="13.5" thickBot="1">
      <c r="B47" s="14"/>
      <c r="C47" s="15"/>
      <c r="D47" s="15"/>
      <c r="E47" s="15"/>
      <c r="F47" s="15"/>
      <c r="G47" s="15"/>
      <c r="H47" s="15"/>
      <c r="I47" s="16"/>
    </row>
  </sheetData>
  <mergeCells count="7">
    <mergeCell ref="C12:E12"/>
    <mergeCell ref="F12:H12"/>
    <mergeCell ref="B4:I4"/>
    <mergeCell ref="B5:I5"/>
    <mergeCell ref="B6:I6"/>
    <mergeCell ref="B7:I7"/>
    <mergeCell ref="B8:I8"/>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reese</dc:creator>
  <cp:keywords/>
  <dc:description/>
  <cp:lastModifiedBy>reese</cp:lastModifiedBy>
  <dcterms:created xsi:type="dcterms:W3CDTF">2006-06-16T13:32:11Z</dcterms:created>
  <dcterms:modified xsi:type="dcterms:W3CDTF">2006-06-21T08:56:11Z</dcterms:modified>
  <cp:category/>
  <cp:version/>
  <cp:contentType/>
  <cp:contentStatus/>
</cp:coreProperties>
</file>